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SO 1" sheetId="1" r:id="rId1"/>
  </sheets>
  <definedNames/>
  <calcPr/>
  <webPublishing/>
</workbook>
</file>

<file path=xl/sharedStrings.xml><?xml version="1.0" encoding="utf-8"?>
<sst xmlns="http://schemas.openxmlformats.org/spreadsheetml/2006/main" count="235" uniqueCount="118">
  <si>
    <t>ASPE10</t>
  </si>
  <si>
    <t>S</t>
  </si>
  <si>
    <t>Soupis prací objektu</t>
  </si>
  <si>
    <t xml:space="preserve">Stavba: </t>
  </si>
  <si>
    <t>SÚS JMK</t>
  </si>
  <si>
    <t>III/4134a Mor. Krumlov, ul. Okružní</t>
  </si>
  <si>
    <t>O</t>
  </si>
  <si>
    <t>Rozpočet:</t>
  </si>
  <si>
    <t>0,00</t>
  </si>
  <si>
    <t>15,00</t>
  </si>
  <si>
    <t>21,00</t>
  </si>
  <si>
    <t>3</t>
  </si>
  <si>
    <t>2</t>
  </si>
  <si>
    <t>SO 1</t>
  </si>
  <si>
    <t>Komunikace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</si>
  <si>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</si>
  <si>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</si>
  <si>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</si>
  <si>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</si>
  <si>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</si>
  <si>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</si>
  <si>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</si>
  <si>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</si>
  <si>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</si>
  <si>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</si>
  <si>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</si>
  <si>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</si>
  <si>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</si>
  <si>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</si>
  <si>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</si>
  <si>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</si>
  <si>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</si>
  <si>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</si>
  <si>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</si>
  <si>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</si>
  <si>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014102</t>
  </si>
  <si>
    <t/>
  </si>
  <si>
    <t>POPLATKY ZA SKLÁDKU</t>
  </si>
  <si>
    <t>T</t>
  </si>
  <si>
    <t>PP</t>
  </si>
  <si>
    <t>zemina a kamení</t>
  </si>
  <si>
    <t>VV</t>
  </si>
  <si>
    <t>"12922" 
150 m2 * 0,10m * 2,00 t/m3=30,000 [A]</t>
  </si>
  <si>
    <t>TS</t>
  </si>
  <si>
    <t>zahrnuje veškeré poplatky provozovateli skládky související s uložením odpadu na skládce.</t>
  </si>
  <si>
    <t>02710</t>
  </si>
  <si>
    <t>POMOC PRÁCE - ZAJIŠTĚNÍ, ZŘÍZENÍ, ODSTRANĚNÍ DOPRAVNÍHO ZNAČENÍ</t>
  </si>
  <si>
    <t>KPL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</si>
  <si>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 a zajištění stanovení dočasného dopravního značení. 
Vše v režii zhotovitele.</t>
  </si>
  <si>
    <t>1=1,000 [A]</t>
  </si>
  <si>
    <t>zahrnuje veškeré náklady spojené s objednatelem požadovanými zařízeními</t>
  </si>
  <si>
    <t>Zemní práce</t>
  </si>
  <si>
    <t>11313</t>
  </si>
  <si>
    <t>ODSTRANĚNÍ KRYTU ZPEVNĚNÝCH PLOCH S ASFALTOVÝM POJIVEM</t>
  </si>
  <si>
    <t>M3</t>
  </si>
  <si>
    <t>zřízení zápichů (náběhových klínů) 
odstranění krytu vozovky vyfrézováním nebo vybouráním v průměrné tl. 0,025 m (0-5 cm) pro napojení nových vrstev 
odvoz a likvidace vzniklého odpadu v režii zhotovitele. 
zaměřeno na stavbě</t>
  </si>
  <si>
    <t>zápich v křižovatce, na konci úseku, podél žlabů a obrub: 
309,50*0,025=7,738 [A]</t>
  </si>
  <si>
    <t>Položka zahrnuje veškerou manipulaci s vybouranou sutí a s vybouranými hmotami.</t>
  </si>
  <si>
    <t>12922</t>
  </si>
  <si>
    <t>ČIŠTĚNÍ KRAJNIC OD NÁNOSU TL. DO 100MM</t>
  </si>
  <si>
    <t>M2</t>
  </si>
  <si>
    <t>stržení stávající krajnice (travní drn) v předpokládané tl. 0,10 m   
včetně odvozu a uložení na skládku do vzdálenosti 30 km  
zaměřeno na stavbě</t>
  </si>
  <si>
    <t>300*0,50=150,000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</si>
  <si>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</si>
  <si>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56962</t>
  </si>
  <si>
    <t>ZPEVNĚNÍ KRAJNIC Z RECYKLOVANÉHO MATERIÁLU TL DO 100MM</t>
  </si>
  <si>
    <t>zřízení krajnice š. 0.50 m, tl. 0,10 m z R-materiálu  
zaměřeno na stavbě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</si>
  <si>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</si>
  <si>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572213</t>
  </si>
  <si>
    <t>SPOJOVACÍ POSTŘIK Z EMULZE DO 0,5KG/M2</t>
  </si>
  <si>
    <t>spojovací postřik z kationaktivní asfaltové emulze (0.30 kg/m2) pod obrusnou vrstvu ACO 11+ a pod vyrovnávku  
zaměřeno na stavbě</t>
  </si>
  <si>
    <t>2175*2=4 350,000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</si>
  <si>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</si>
  <si>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7</t>
  </si>
  <si>
    <t>574A04</t>
  </si>
  <si>
    <t>ASFALTOVÝ BETON PRO OBRUSNÉ VRSTVY ACO 11+, 11S</t>
  </si>
  <si>
    <t>vyrovnání propadlých okrajů 
zaměřeno na stavbě 
ACO 11+</t>
  </si>
  <si>
    <t>2175*0,02=43,500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</si>
  <si>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</si>
  <si>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8</t>
  </si>
  <si>
    <t>574A44</t>
  </si>
  <si>
    <t>ASFALTOVÝ BETON PRO OBRUSNÉ VRSTVY ACO 11+, 11S TL. 50MM</t>
  </si>
  <si>
    <t>obrusná vrstva ACO 11+ v tl. 0,05 m  
zaměřeno na stavbě</t>
  </si>
  <si>
    <t>2175=2 175,000 [A]</t>
  </si>
  <si>
    <t>577A1</t>
  </si>
  <si>
    <t>VÝSPRAVA TRHLIN ASFALTOVOU ZÁLIVKOU</t>
  </si>
  <si>
    <t>M</t>
  </si>
  <si>
    <t>Na základě rekognoskace současného stavu. Jen se souhlasem investora!  
Položka zahrnuje veškeré nutné práce a materiály dle TP 115, včetně odvozu a likvidace vyfrézovaného materiálu v režii zhotovitele  
Konkrétní délky budou určeny na stavbě za účasti investora.  
- Vytvoření komůrky proříznutím drážky š. 10-20 mm dle šířky původní trhliny a hloubky 35 mm   
- Pročištění drážky  
- Opatření stěn adhezním penetračním nátěrem  
- Zalití trhliny (drážky) pružnou asfaltovou zálivkovou hmotou</t>
  </si>
  <si>
    <t>300=300,000 [A]</t>
  </si>
  <si>
    <t>- vyfrézování drážky šířky do 20mm hloubky do 40mm  
- vyčištění  
- nátěr  
- výplň předepsanou zálivkovou hmotou</t>
  </si>
  <si>
    <t>58920</t>
  </si>
  <si>
    <t>VÝPLŇ SPAR MODIFIKOVANÝM ASFALTEM</t>
  </si>
  <si>
    <t>k pol.č. 919112  
zaměřeno na stavbě</t>
  </si>
  <si>
    <t>50+230=280,000 [A]</t>
  </si>
  <si>
    <t>položka zahrnuje:  
- dodávku předepsaného materiálu  
- vyčištění a výplň spar tímto materiálem</t>
  </si>
  <si>
    <t>Potrubí</t>
  </si>
  <si>
    <t>11</t>
  </si>
  <si>
    <t>89921</t>
  </si>
  <si>
    <t>VÝŠKOVÁ ÚPRAVA POKLOPŮ</t>
  </si>
  <si>
    <t>KUS</t>
  </si>
  <si>
    <t>poklopy stávající kanalizace</t>
  </si>
  <si>
    <t>2=2,000 [A]</t>
  </si>
  <si>
    <t>- položka výškové úpravy zahrnuje všechny nutné práce a materiály pro zvýšení nebo snížení zařízení (včetně nutné úpravy stávajícího povrchu vozovky nebo chodníku).</t>
  </si>
  <si>
    <t>Ostatní konstrukce a práce</t>
  </si>
  <si>
    <t>12</t>
  </si>
  <si>
    <t>919112</t>
  </si>
  <si>
    <t>ŘEZÁNÍ ASFALTOVÉHO KRYTU VOZOVEK TL DO 100MM</t>
  </si>
  <si>
    <t>proříznutí vrstvy vozovky v místech napojení živičných vrstev  
k pol.č. 58920  
zaměřeno na stavbě</t>
  </si>
  <si>
    <t>položka zahrnuje řezání vozovkové vrstvy v předepsané tloušťce, včetně spotřeby vody</t>
  </si>
  <si>
    <t>13</t>
  </si>
  <si>
    <t>93808</t>
  </si>
  <si>
    <t>OČIŠTĚNÍ VOZOVEK ZAMETENÍM</t>
  </si>
  <si>
    <t>očištění povrchu vozovky před pokládkou nového asf. souvrství, odovoz a likvidace vzniklého odpadu v režii zhotovitele 
zaměřeno na stavbě</t>
  </si>
  <si>
    <t>položka zahrnuje očištění předepsaným způsobem včetně odklizení vzniklého odpadu v režii zhotovitele,</t>
  </si>
  <si>
    <t>14</t>
  </si>
  <si>
    <t>93811</t>
  </si>
  <si>
    <t>OČIŠTĚNÍ ASFALTOVÝCH VOZOVEK UMYTÍM VODOU</t>
  </si>
  <si>
    <t>očištění povrchu vozovky před pokládkou nového asf. souvrství, likvidace vzniklého odpadu v režii zhotovitele 
zaměřeno na stavbě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</si>
</sst>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sharedStrings" Target="sharedStrings.xml" /><Relationship Id="rId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8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0+O8+O17+O26+O51+O56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13</v>
      </c>
      <c s="36">
        <f>0+I8+I17+I26+I51+I56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13</v>
      </c>
      <c s="5"/>
      <c s="14" t="s">
        <v>14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34</v>
      </c>
      <c s="23" t="s">
        <v>18</v>
      </c>
      <c s="23" t="s">
        <v>35</v>
      </c>
      <c s="19" t="s">
        <v>36</v>
      </c>
      <c s="24" t="s">
        <v>37</v>
      </c>
      <c s="25" t="s">
        <v>38</v>
      </c>
      <c s="26">
        <v>30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39</v>
      </c>
      <c r="E10" s="29" t="s">
        <v>40</v>
      </c>
    </row>
    <row r="11" spans="1:5" ht="25.5">
      <c r="A11" s="30" t="s">
        <v>41</v>
      </c>
      <c r="E11" s="31" t="s">
        <v>42</v>
      </c>
    </row>
    <row r="12" spans="1:5" ht="25.5">
      <c r="A12" t="s">
        <v>43</v>
      </c>
      <c r="E12" s="29" t="s">
        <v>44</v>
      </c>
    </row>
    <row r="13" spans="1:16" ht="12.75">
      <c r="A13" s="19" t="s">
        <v>34</v>
      </c>
      <c s="23" t="s">
        <v>12</v>
      </c>
      <c s="23" t="s">
        <v>45</v>
      </c>
      <c s="19" t="s">
        <v>36</v>
      </c>
      <c s="24" t="s">
        <v>46</v>
      </c>
      <c s="25" t="s">
        <v>47</v>
      </c>
      <c s="26">
        <v>1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40.25">
      <c r="A14" s="28" t="s">
        <v>39</v>
      </c>
      <c r="E14" s="29" t="s">
        <v>48</v>
      </c>
    </row>
    <row r="15" spans="1:5" ht="12.75">
      <c r="A15" s="30" t="s">
        <v>41</v>
      </c>
      <c r="E15" s="31" t="s">
        <v>49</v>
      </c>
    </row>
    <row r="16" spans="1:5" ht="12.75">
      <c r="A16" t="s">
        <v>43</v>
      </c>
      <c r="E16" s="29" t="s">
        <v>50</v>
      </c>
    </row>
    <row r="17" spans="1:18" ht="12.75" customHeight="1">
      <c r="A17" s="5" t="s">
        <v>32</v>
      </c>
      <c s="5"/>
      <c s="34" t="s">
        <v>18</v>
      </c>
      <c s="5"/>
      <c s="21" t="s">
        <v>51</v>
      </c>
      <c s="5"/>
      <c s="5"/>
      <c s="5"/>
      <c s="35">
        <f>0+Q17</f>
      </c>
      <c r="O17">
        <f>0+R17</f>
      </c>
      <c r="Q17">
        <f>0+I18+I22</f>
      </c>
      <c>
        <f>0+O18+O22</f>
      </c>
    </row>
    <row r="18" spans="1:16" ht="12.75">
      <c r="A18" s="19" t="s">
        <v>34</v>
      </c>
      <c s="23" t="s">
        <v>11</v>
      </c>
      <c s="23" t="s">
        <v>52</v>
      </c>
      <c s="19" t="s">
        <v>36</v>
      </c>
      <c s="24" t="s">
        <v>53</v>
      </c>
      <c s="25" t="s">
        <v>54</v>
      </c>
      <c s="26">
        <v>7.738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63.75">
      <c r="A19" s="28" t="s">
        <v>39</v>
      </c>
      <c r="E19" s="29" t="s">
        <v>55</v>
      </c>
    </row>
    <row r="20" spans="1:5" ht="25.5">
      <c r="A20" s="30" t="s">
        <v>41</v>
      </c>
      <c r="E20" s="31" t="s">
        <v>56</v>
      </c>
    </row>
    <row r="21" spans="1:5" ht="12.75">
      <c r="A21" t="s">
        <v>43</v>
      </c>
      <c r="E21" s="29" t="s">
        <v>57</v>
      </c>
    </row>
    <row r="22" spans="1:16" ht="12.75">
      <c r="A22" s="19" t="s">
        <v>34</v>
      </c>
      <c s="23" t="s">
        <v>22</v>
      </c>
      <c s="23" t="s">
        <v>58</v>
      </c>
      <c s="19" t="s">
        <v>36</v>
      </c>
      <c s="24" t="s">
        <v>59</v>
      </c>
      <c s="25" t="s">
        <v>60</v>
      </c>
      <c s="26">
        <v>150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38.25">
      <c r="A23" s="28" t="s">
        <v>39</v>
      </c>
      <c r="E23" s="29" t="s">
        <v>61</v>
      </c>
    </row>
    <row r="24" spans="1:5" ht="12.75">
      <c r="A24" s="30" t="s">
        <v>41</v>
      </c>
      <c r="E24" s="31" t="s">
        <v>62</v>
      </c>
    </row>
    <row r="25" spans="1:5" ht="63.75">
      <c r="A25" t="s">
        <v>43</v>
      </c>
      <c r="E25" s="29" t="s">
        <v>63</v>
      </c>
    </row>
    <row r="26" spans="1:18" ht="12.75" customHeight="1">
      <c r="A26" s="5" t="s">
        <v>32</v>
      </c>
      <c s="5"/>
      <c s="34" t="s">
        <v>24</v>
      </c>
      <c s="5"/>
      <c s="21" t="s">
        <v>14</v>
      </c>
      <c s="5"/>
      <c s="5"/>
      <c s="5"/>
      <c s="35">
        <f>0+Q26</f>
      </c>
      <c r="O26">
        <f>0+R26</f>
      </c>
      <c r="Q26">
        <f>0+I27+I31+I35+I39+I43+I47</f>
      </c>
      <c>
        <f>0+O27+O31+O35+O39+O43+O47</f>
      </c>
    </row>
    <row r="27" spans="1:16" ht="12.75">
      <c r="A27" s="19" t="s">
        <v>34</v>
      </c>
      <c s="23" t="s">
        <v>24</v>
      </c>
      <c s="23" t="s">
        <v>64</v>
      </c>
      <c s="19" t="s">
        <v>36</v>
      </c>
      <c s="24" t="s">
        <v>65</v>
      </c>
      <c s="25" t="s">
        <v>60</v>
      </c>
      <c s="26">
        <v>150</v>
      </c>
      <c s="27">
        <v>0</v>
      </c>
      <c s="27">
        <f>ROUND(ROUND(H27,2)*ROUND(G27,3),2)</f>
      </c>
      <c r="O27">
        <f>(I27*21)/100</f>
      </c>
      <c t="s">
        <v>12</v>
      </c>
    </row>
    <row r="28" spans="1:5" ht="25.5">
      <c r="A28" s="28" t="s">
        <v>39</v>
      </c>
      <c r="E28" s="29" t="s">
        <v>66</v>
      </c>
    </row>
    <row r="29" spans="1:5" ht="12.75">
      <c r="A29" s="30" t="s">
        <v>41</v>
      </c>
      <c r="E29" s="31" t="s">
        <v>62</v>
      </c>
    </row>
    <row r="30" spans="1:5" ht="102">
      <c r="A30" t="s">
        <v>43</v>
      </c>
      <c r="E30" s="29" t="s">
        <v>67</v>
      </c>
    </row>
    <row r="31" spans="1:16" ht="12.75">
      <c r="A31" s="19" t="s">
        <v>34</v>
      </c>
      <c s="23" t="s">
        <v>26</v>
      </c>
      <c s="23" t="s">
        <v>68</v>
      </c>
      <c s="19" t="s">
        <v>36</v>
      </c>
      <c s="24" t="s">
        <v>69</v>
      </c>
      <c s="25" t="s">
        <v>60</v>
      </c>
      <c s="26">
        <v>4350</v>
      </c>
      <c s="27">
        <v>0</v>
      </c>
      <c s="27">
        <f>ROUND(ROUND(H31,2)*ROUND(G31,3),2)</f>
      </c>
      <c r="O31">
        <f>(I31*21)/100</f>
      </c>
      <c t="s">
        <v>12</v>
      </c>
    </row>
    <row r="32" spans="1:5" ht="38.25">
      <c r="A32" s="28" t="s">
        <v>39</v>
      </c>
      <c r="E32" s="29" t="s">
        <v>70</v>
      </c>
    </row>
    <row r="33" spans="1:5" ht="12.75">
      <c r="A33" s="30" t="s">
        <v>41</v>
      </c>
      <c r="E33" s="31" t="s">
        <v>71</v>
      </c>
    </row>
    <row r="34" spans="1:5" ht="51">
      <c r="A34" t="s">
        <v>43</v>
      </c>
      <c r="E34" s="29" t="s">
        <v>72</v>
      </c>
    </row>
    <row r="35" spans="1:16" ht="12.75">
      <c r="A35" s="19" t="s">
        <v>34</v>
      </c>
      <c s="23" t="s">
        <v>73</v>
      </c>
      <c s="23" t="s">
        <v>74</v>
      </c>
      <c s="19" t="s">
        <v>36</v>
      </c>
      <c s="24" t="s">
        <v>75</v>
      </c>
      <c s="25" t="s">
        <v>54</v>
      </c>
      <c s="26">
        <v>43.5</v>
      </c>
      <c s="27">
        <v>0</v>
      </c>
      <c s="27">
        <f>ROUND(ROUND(H35,2)*ROUND(G35,3),2)</f>
      </c>
      <c r="O35">
        <f>(I35*21)/100</f>
      </c>
      <c t="s">
        <v>12</v>
      </c>
    </row>
    <row r="36" spans="1:5" ht="38.25">
      <c r="A36" s="28" t="s">
        <v>39</v>
      </c>
      <c r="E36" s="29" t="s">
        <v>76</v>
      </c>
    </row>
    <row r="37" spans="1:5" ht="12.75">
      <c r="A37" s="30" t="s">
        <v>41</v>
      </c>
      <c r="E37" s="31" t="s">
        <v>77</v>
      </c>
    </row>
    <row r="38" spans="1:5" ht="140.25">
      <c r="A38" t="s">
        <v>43</v>
      </c>
      <c r="E38" s="29" t="s">
        <v>78</v>
      </c>
    </row>
    <row r="39" spans="1:16" ht="12.75">
      <c r="A39" s="19" t="s">
        <v>34</v>
      </c>
      <c s="23" t="s">
        <v>79</v>
      </c>
      <c s="23" t="s">
        <v>80</v>
      </c>
      <c s="19" t="s">
        <v>36</v>
      </c>
      <c s="24" t="s">
        <v>81</v>
      </c>
      <c s="25" t="s">
        <v>60</v>
      </c>
      <c s="26">
        <v>2175</v>
      </c>
      <c s="27">
        <v>0</v>
      </c>
      <c s="27">
        <f>ROUND(ROUND(H39,2)*ROUND(G39,3),2)</f>
      </c>
      <c r="O39">
        <f>(I39*21)/100</f>
      </c>
      <c t="s">
        <v>12</v>
      </c>
    </row>
    <row r="40" spans="1:5" ht="25.5">
      <c r="A40" s="28" t="s">
        <v>39</v>
      </c>
      <c r="E40" s="29" t="s">
        <v>82</v>
      </c>
    </row>
    <row r="41" spans="1:5" ht="12.75">
      <c r="A41" s="30" t="s">
        <v>41</v>
      </c>
      <c r="E41" s="31" t="s">
        <v>83</v>
      </c>
    </row>
    <row r="42" spans="1:5" ht="140.25">
      <c r="A42" t="s">
        <v>43</v>
      </c>
      <c r="E42" s="29" t="s">
        <v>78</v>
      </c>
    </row>
    <row r="43" spans="1:16" ht="12.75">
      <c r="A43" s="19" t="s">
        <v>34</v>
      </c>
      <c s="23" t="s">
        <v>29</v>
      </c>
      <c s="23" t="s">
        <v>84</v>
      </c>
      <c s="19" t="s">
        <v>36</v>
      </c>
      <c s="24" t="s">
        <v>85</v>
      </c>
      <c s="25" t="s">
        <v>86</v>
      </c>
      <c s="26">
        <v>300</v>
      </c>
      <c s="27">
        <v>0</v>
      </c>
      <c s="27">
        <f>ROUND(ROUND(H43,2)*ROUND(G43,3),2)</f>
      </c>
      <c r="O43">
        <f>(I43*21)/100</f>
      </c>
      <c t="s">
        <v>12</v>
      </c>
    </row>
    <row r="44" spans="1:5" ht="114.75">
      <c r="A44" s="28" t="s">
        <v>39</v>
      </c>
      <c r="E44" s="29" t="s">
        <v>87</v>
      </c>
    </row>
    <row r="45" spans="1:5" ht="12.75">
      <c r="A45" s="30" t="s">
        <v>41</v>
      </c>
      <c r="E45" s="31" t="s">
        <v>88</v>
      </c>
    </row>
    <row r="46" spans="1:5" ht="51">
      <c r="A46" t="s">
        <v>43</v>
      </c>
      <c r="E46" s="29" t="s">
        <v>89</v>
      </c>
    </row>
    <row r="47" spans="1:16" ht="12.75">
      <c r="A47" s="19" t="s">
        <v>34</v>
      </c>
      <c s="23" t="s">
        <v>31</v>
      </c>
      <c s="23" t="s">
        <v>90</v>
      </c>
      <c s="19" t="s">
        <v>36</v>
      </c>
      <c s="24" t="s">
        <v>91</v>
      </c>
      <c s="25" t="s">
        <v>86</v>
      </c>
      <c s="26">
        <v>280</v>
      </c>
      <c s="27">
        <v>0</v>
      </c>
      <c s="27">
        <f>ROUND(ROUND(H47,2)*ROUND(G47,3),2)</f>
      </c>
      <c r="O47">
        <f>(I47*21)/100</f>
      </c>
      <c t="s">
        <v>12</v>
      </c>
    </row>
    <row r="48" spans="1:5" ht="25.5">
      <c r="A48" s="28" t="s">
        <v>39</v>
      </c>
      <c r="E48" s="29" t="s">
        <v>92</v>
      </c>
    </row>
    <row r="49" spans="1:5" ht="12.75">
      <c r="A49" s="30" t="s">
        <v>41</v>
      </c>
      <c r="E49" s="31" t="s">
        <v>93</v>
      </c>
    </row>
    <row r="50" spans="1:5" ht="38.25">
      <c r="A50" t="s">
        <v>43</v>
      </c>
      <c r="E50" s="29" t="s">
        <v>94</v>
      </c>
    </row>
    <row r="51" spans="1:18" ht="12.75" customHeight="1">
      <c r="A51" s="5" t="s">
        <v>32</v>
      </c>
      <c s="5"/>
      <c s="34" t="s">
        <v>79</v>
      </c>
      <c s="5"/>
      <c s="21" t="s">
        <v>95</v>
      </c>
      <c s="5"/>
      <c s="5"/>
      <c s="5"/>
      <c s="35">
        <f>0+Q51</f>
      </c>
      <c r="O51">
        <f>0+R51</f>
      </c>
      <c r="Q51">
        <f>0+I52</f>
      </c>
      <c>
        <f>0+O52</f>
      </c>
    </row>
    <row r="52" spans="1:16" ht="12.75">
      <c r="A52" s="19" t="s">
        <v>34</v>
      </c>
      <c s="23" t="s">
        <v>96</v>
      </c>
      <c s="23" t="s">
        <v>97</v>
      </c>
      <c s="19" t="s">
        <v>36</v>
      </c>
      <c s="24" t="s">
        <v>98</v>
      </c>
      <c s="25" t="s">
        <v>99</v>
      </c>
      <c s="26">
        <v>2</v>
      </c>
      <c s="27">
        <v>0</v>
      </c>
      <c s="27">
        <f>ROUND(ROUND(H52,2)*ROUND(G52,3),2)</f>
      </c>
      <c r="O52">
        <f>(I52*21)/100</f>
      </c>
      <c t="s">
        <v>12</v>
      </c>
    </row>
    <row r="53" spans="1:5" ht="12.75">
      <c r="A53" s="28" t="s">
        <v>39</v>
      </c>
      <c r="E53" s="29" t="s">
        <v>100</v>
      </c>
    </row>
    <row r="54" spans="1:5" ht="12.75">
      <c r="A54" s="30" t="s">
        <v>41</v>
      </c>
      <c r="E54" s="31" t="s">
        <v>101</v>
      </c>
    </row>
    <row r="55" spans="1:5" ht="25.5">
      <c r="A55" t="s">
        <v>43</v>
      </c>
      <c r="E55" s="29" t="s">
        <v>102</v>
      </c>
    </row>
    <row r="56" spans="1:18" ht="12.75" customHeight="1">
      <c r="A56" s="5" t="s">
        <v>32</v>
      </c>
      <c s="5"/>
      <c s="34" t="s">
        <v>29</v>
      </c>
      <c s="5"/>
      <c s="21" t="s">
        <v>103</v>
      </c>
      <c s="5"/>
      <c s="5"/>
      <c s="5"/>
      <c s="35">
        <f>0+Q56</f>
      </c>
      <c r="O56">
        <f>0+R56</f>
      </c>
      <c r="Q56">
        <f>0+I57+I61+I65</f>
      </c>
      <c>
        <f>0+O57+O61+O65</f>
      </c>
    </row>
    <row r="57" spans="1:16" ht="12.75">
      <c r="A57" s="19" t="s">
        <v>34</v>
      </c>
      <c s="23" t="s">
        <v>104</v>
      </c>
      <c s="23" t="s">
        <v>105</v>
      </c>
      <c s="19" t="s">
        <v>36</v>
      </c>
      <c s="24" t="s">
        <v>106</v>
      </c>
      <c s="25" t="s">
        <v>86</v>
      </c>
      <c s="26">
        <v>280</v>
      </c>
      <c s="27">
        <v>0</v>
      </c>
      <c s="27">
        <f>ROUND(ROUND(H57,2)*ROUND(G57,3),2)</f>
      </c>
      <c r="O57">
        <f>(I57*21)/100</f>
      </c>
      <c t="s">
        <v>12</v>
      </c>
    </row>
    <row r="58" spans="1:5" ht="38.25">
      <c r="A58" s="28" t="s">
        <v>39</v>
      </c>
      <c r="E58" s="29" t="s">
        <v>107</v>
      </c>
    </row>
    <row r="59" spans="1:5" ht="12.75">
      <c r="A59" s="30" t="s">
        <v>41</v>
      </c>
      <c r="E59" s="31" t="s">
        <v>93</v>
      </c>
    </row>
    <row r="60" spans="1:5" ht="25.5">
      <c r="A60" t="s">
        <v>43</v>
      </c>
      <c r="E60" s="29" t="s">
        <v>108</v>
      </c>
    </row>
    <row r="61" spans="1:16" ht="12.75">
      <c r="A61" s="19" t="s">
        <v>34</v>
      </c>
      <c s="23" t="s">
        <v>109</v>
      </c>
      <c s="23" t="s">
        <v>110</v>
      </c>
      <c s="19" t="s">
        <v>36</v>
      </c>
      <c s="24" t="s">
        <v>111</v>
      </c>
      <c s="25" t="s">
        <v>60</v>
      </c>
      <c s="26">
        <v>2175</v>
      </c>
      <c s="27">
        <v>0</v>
      </c>
      <c s="27">
        <f>ROUND(ROUND(H61,2)*ROUND(G61,3),2)</f>
      </c>
      <c r="O61">
        <f>(I61*21)/100</f>
      </c>
      <c t="s">
        <v>12</v>
      </c>
    </row>
    <row r="62" spans="1:5" ht="38.25">
      <c r="A62" s="28" t="s">
        <v>39</v>
      </c>
      <c r="E62" s="29" t="s">
        <v>112</v>
      </c>
    </row>
    <row r="63" spans="1:5" ht="12.75">
      <c r="A63" s="30" t="s">
        <v>41</v>
      </c>
      <c r="E63" s="31" t="s">
        <v>83</v>
      </c>
    </row>
    <row r="64" spans="1:5" ht="25.5">
      <c r="A64" t="s">
        <v>43</v>
      </c>
      <c r="E64" s="29" t="s">
        <v>113</v>
      </c>
    </row>
    <row r="65" spans="1:16" ht="12.75">
      <c r="A65" s="19" t="s">
        <v>34</v>
      </c>
      <c s="23" t="s">
        <v>114</v>
      </c>
      <c s="23" t="s">
        <v>115</v>
      </c>
      <c s="19" t="s">
        <v>36</v>
      </c>
      <c s="24" t="s">
        <v>116</v>
      </c>
      <c s="25" t="s">
        <v>60</v>
      </c>
      <c s="26">
        <v>2175</v>
      </c>
      <c s="27">
        <v>0</v>
      </c>
      <c s="27">
        <f>ROUND(ROUND(H65,2)*ROUND(G65,3),2)</f>
      </c>
      <c r="O65">
        <f>(I65*21)/100</f>
      </c>
      <c t="s">
        <v>12</v>
      </c>
    </row>
    <row r="66" spans="1:5" ht="38.25">
      <c r="A66" s="28" t="s">
        <v>39</v>
      </c>
      <c r="E66" s="29" t="s">
        <v>117</v>
      </c>
    </row>
    <row r="67" spans="1:5" ht="12.75">
      <c r="A67" s="30" t="s">
        <v>41</v>
      </c>
      <c r="E67" s="31" t="s">
        <v>83</v>
      </c>
    </row>
    <row r="68" spans="1:5" ht="25.5">
      <c r="A68" t="s">
        <v>43</v>
      </c>
      <c r="E68" s="29" t="s">
        <v>113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